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8" activeTab="1"/>
  </bookViews>
  <sheets>
    <sheet name="Смета дома" sheetId="1" r:id="rId1"/>
    <sheet name="Тариф дома" sheetId="2" r:id="rId2"/>
  </sheets>
  <definedNames>
    <definedName name="_xlnm.Print_Area" localSheetId="0">'Смета дома'!$A$1:$G$42</definedName>
    <definedName name="_xlnm.Print_Area" localSheetId="1">'Тариф дома'!$A$1:$E$44</definedName>
    <definedName name="_xlnm.Print_Area">'Смета дома'!$A$1:$G$42</definedName>
    <definedName name="_xlnm.Print_Area_1">'Тариф дома'!$A$1:$E$44</definedName>
  </definedNames>
  <calcPr fullCalcOnLoad="1"/>
</workbook>
</file>

<file path=xl/sharedStrings.xml><?xml version="1.0" encoding="utf-8"?>
<sst xmlns="http://schemas.openxmlformats.org/spreadsheetml/2006/main" count="102" uniqueCount="92">
  <si>
    <t>"УТВЕРЖДАЮ":</t>
  </si>
  <si>
    <t>Директор ООО "ЖЭК"</t>
  </si>
  <si>
    <t>__________________ В.С. Журавлев</t>
  </si>
  <si>
    <t>"___"______________2012 г.</t>
  </si>
  <si>
    <t>Смета расходов  ООО "ЖЭК" с 2012 года  (ул. Мира, 24 - дом)</t>
  </si>
  <si>
    <t>№ п/п</t>
  </si>
  <si>
    <t>Наименование статей</t>
  </si>
  <si>
    <t>кол-во</t>
  </si>
  <si>
    <t>тариф ставка, руб.</t>
  </si>
  <si>
    <t>сумма в месяц 2011 год,      руб.</t>
  </si>
  <si>
    <t>сумма в месяц 2012 год,      руб.</t>
  </si>
  <si>
    <t>%</t>
  </si>
  <si>
    <t>Расход</t>
  </si>
  <si>
    <t>ФОТ</t>
  </si>
  <si>
    <t>1.1.</t>
  </si>
  <si>
    <t>ФОТ, в т.ч. резерв на отпуска</t>
  </si>
  <si>
    <t>1.2.</t>
  </si>
  <si>
    <t>Налогооблажение на ФОТ</t>
  </si>
  <si>
    <t>ИТОГО</t>
  </si>
  <si>
    <t>Хозяйственные нужды:</t>
  </si>
  <si>
    <t>2.1.</t>
  </si>
  <si>
    <t>Канцелярские товары, периодика</t>
  </si>
  <si>
    <t>2.2.</t>
  </si>
  <si>
    <t>Услуги связи, почтовые расходы</t>
  </si>
  <si>
    <t>2.3.</t>
  </si>
  <si>
    <t>Услуги банка</t>
  </si>
  <si>
    <t>2.4.</t>
  </si>
  <si>
    <t>Обслуживание (оргтехника, 1С, )</t>
  </si>
  <si>
    <t>2.5.</t>
  </si>
  <si>
    <t>Транспортные услуги (аренда, ГСМ)</t>
  </si>
  <si>
    <t>2.6.</t>
  </si>
  <si>
    <t>Хоз. товары, моющие средства</t>
  </si>
  <si>
    <t>Текущий ремонт, техническое обслуживание</t>
  </si>
  <si>
    <t>3.1.</t>
  </si>
  <si>
    <t>Освидетельствование лифтов</t>
  </si>
  <si>
    <t>3.2.</t>
  </si>
  <si>
    <t>Прочие расходы: ремонтные работы, экология, страховка, охрана труда, гос.пошлина, аренда и содержание офиса и т.д.</t>
  </si>
  <si>
    <t>ИТОГО СОДЕРЖАНИЕ</t>
  </si>
  <si>
    <t xml:space="preserve">Рентабельность </t>
  </si>
  <si>
    <t>Итого с рентабельностью</t>
  </si>
  <si>
    <t>Эксплуатационные расходы</t>
  </si>
  <si>
    <t>4.1.</t>
  </si>
  <si>
    <t>Анализ воды (СЭС)</t>
  </si>
  <si>
    <t>4.2.</t>
  </si>
  <si>
    <t>Обслуживание системы пожаротушения</t>
  </si>
  <si>
    <t>4.3.</t>
  </si>
  <si>
    <t>Обслуживание системы видеонаблюдения</t>
  </si>
  <si>
    <t>4.4.</t>
  </si>
  <si>
    <t>Обслуживание лифтов</t>
  </si>
  <si>
    <t>4.5.</t>
  </si>
  <si>
    <t>Сбор и вывоз ТБО</t>
  </si>
  <si>
    <t>ВСЕГО СОДЕРЖАНИЕ И ЭКСПЛУАТАЦИОННЫЕ РАСХОДЫ</t>
  </si>
  <si>
    <t>Тариф на 1 кв. м</t>
  </si>
  <si>
    <t>Зам. директора по экономике</t>
  </si>
  <si>
    <t>О.В.Гончаренко</t>
  </si>
  <si>
    <t>Экономист</t>
  </si>
  <si>
    <t>Р.М.Борисова</t>
  </si>
  <si>
    <t>"УТВЕРЖДАЮ"</t>
  </si>
  <si>
    <t>___________В.С. Журавлев</t>
  </si>
  <si>
    <r>
      <t xml:space="preserve">" 26 " </t>
    </r>
    <r>
      <rPr>
        <u val="single"/>
        <sz val="12"/>
        <color indexed="8"/>
        <rFont val="Calibri"/>
        <family val="2"/>
      </rPr>
      <t xml:space="preserve">   октября  </t>
    </r>
    <r>
      <rPr>
        <sz val="12"/>
        <color indexed="8"/>
        <rFont val="Calibri"/>
        <family val="2"/>
      </rPr>
      <t xml:space="preserve">  2012 г.</t>
    </r>
  </si>
  <si>
    <t>Размер платы</t>
  </si>
  <si>
    <t>за содержание и ремонт жилого помещения  в многоквартирном доме</t>
  </si>
  <si>
    <t xml:space="preserve">по ул. Мира, 24 в г. Новороссийске </t>
  </si>
  <si>
    <t>с 1 октября 2012 год</t>
  </si>
  <si>
    <t>Краткое наименование услуги</t>
  </si>
  <si>
    <t>Номенклатура работ и услуг</t>
  </si>
  <si>
    <t>Цена          руб./кв.м</t>
  </si>
  <si>
    <t>Итого</t>
  </si>
  <si>
    <t>1.</t>
  </si>
  <si>
    <t>Управление</t>
  </si>
  <si>
    <t>Заработная плата персонала (ФОТ), налоги от ФОТ</t>
  </si>
  <si>
    <t>Расходы на услуги связи, интернет, почтовые расходы</t>
  </si>
  <si>
    <t>Канцелярские товары, периодика, приобретение тех.литературы, бланков</t>
  </si>
  <si>
    <t>Содержание и ремонт оргтехники</t>
  </si>
  <si>
    <t>Банковские услуги</t>
  </si>
  <si>
    <t>Расчет платы за жилые помещения и коммунальные услуги, печать квитанций</t>
  </si>
  <si>
    <t>Программное обслуживание</t>
  </si>
  <si>
    <t>Расходы на взыскание задолженности, ведение судебных дел</t>
  </si>
  <si>
    <t>Расходы на транспортные услуги (ГСМ, аренда ТС), служебные разъезды (командировки)</t>
  </si>
  <si>
    <t>Аренда и содержание офиса</t>
  </si>
  <si>
    <t>2.</t>
  </si>
  <si>
    <t xml:space="preserve">Административно-техническое содержание и ремонт </t>
  </si>
  <si>
    <r>
      <t xml:space="preserve">Техническое обслуживание </t>
    </r>
    <r>
      <rPr>
        <sz val="7"/>
        <color indexed="8"/>
        <rFont val="Calibri"/>
        <family val="2"/>
      </rPr>
      <t>(Состав работ см. п. Д  Приложения № 4 к Правилам эксплуатации жил.фонда, утв. Постановлением Госстроя РФ от 27.09.2003 № 170)</t>
    </r>
  </si>
  <si>
    <r>
      <t xml:space="preserve">Санитарное содержание (уборка, анализ воды и т.д.) </t>
    </r>
    <r>
      <rPr>
        <sz val="7"/>
        <color indexed="8"/>
        <rFont val="Calibri"/>
        <family val="2"/>
      </rPr>
      <t>(Состав работ см. Раздел I Перечня в Приложении № 2 к Правилам проведения органом местного самоуправления открытого конкурса…, утв. Постановлением Правительства РФ от 06.02.2006 № 75)</t>
    </r>
  </si>
  <si>
    <r>
      <t xml:space="preserve">Текущий ремонт </t>
    </r>
    <r>
      <rPr>
        <sz val="7"/>
        <color indexed="8"/>
        <rFont val="Calibri"/>
        <family val="2"/>
      </rPr>
      <t>(Состав работ см. в  Приложении № 7 к Правилам эксплуатации жил.фонда, утв. Постановлением Госстроя РФ от 27.09.2003 № 170)</t>
    </r>
  </si>
  <si>
    <r>
      <t xml:space="preserve">Осмотры, обследования общедомового имущества </t>
    </r>
    <r>
      <rPr>
        <sz val="7"/>
        <color indexed="8"/>
        <rFont val="Calibri"/>
        <family val="2"/>
      </rPr>
      <t>(Состав работ см. п. А,Г Приложения № 4 к Правилам эксплуатации жил.фонда, утв. Постановлением Госстроя РФ от 27.09.2003 № 170)</t>
    </r>
  </si>
  <si>
    <r>
      <t xml:space="preserve">Обеспечение готовности общедомовых инженерных систем </t>
    </r>
    <r>
      <rPr>
        <sz val="7"/>
        <color indexed="8"/>
        <rFont val="Calibri"/>
        <family val="2"/>
      </rPr>
      <t>(Состав работ см. п. Б, В  Приложения № 4 к Правилам эксплуатации жил.фонда, утв. Постановлением Госстроя РФ от 27.09.2003 № 170)</t>
    </r>
  </si>
  <si>
    <t>Меры пожарной безопасности</t>
  </si>
  <si>
    <t>Обслуживание общедомовых приборов учета</t>
  </si>
  <si>
    <t>Сбор и вывоз мусора</t>
  </si>
  <si>
    <t>Тех.обслуживание и ремонт систем видеонаблюдения</t>
  </si>
  <si>
    <t xml:space="preserve">Аварийно-диспетчерское обслуживание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</si>
</sst>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#,##0"/>
    <numFmt numFmtId="167" formatCode="0"/>
    <numFmt numFmtId="168" formatCode="0.00"/>
    <numFmt numFmtId="169" formatCode="_-* #,##0.00_р_._-;\-* #,##0.00_р_._-;_-* \-??_р_._-;_-@_-"/>
    <numFmt numFmtId="170" formatCode="@"/>
  </numFmts>
  <fonts count="21"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60"/>
      <name val="Arial"/>
      <family val="2"/>
    </font>
    <font>
      <b/>
      <i/>
      <sz val="11"/>
      <color indexed="8"/>
      <name val="Arial"/>
      <family val="2"/>
    </font>
    <font>
      <u val="single"/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2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24">
      <alignment/>
      <protection/>
    </xf>
    <xf numFmtId="164" fontId="2" fillId="0" borderId="0" xfId="24" applyAlignment="1">
      <alignment horizontal="center"/>
      <protection/>
    </xf>
    <xf numFmtId="166" fontId="3" fillId="0" borderId="0" xfId="24" applyNumberFormat="1" applyFont="1">
      <alignment/>
      <protection/>
    </xf>
    <xf numFmtId="167" fontId="3" fillId="0" borderId="0" xfId="24" applyNumberFormat="1" applyFont="1">
      <alignment/>
      <protection/>
    </xf>
    <xf numFmtId="164" fontId="3" fillId="0" borderId="0" xfId="24" applyFont="1">
      <alignment/>
      <protection/>
    </xf>
    <xf numFmtId="164" fontId="3" fillId="0" borderId="0" xfId="24" applyFont="1" applyAlignment="1">
      <alignment horizontal="center"/>
      <protection/>
    </xf>
    <xf numFmtId="166" fontId="4" fillId="0" borderId="0" xfId="24" applyNumberFormat="1" applyFont="1" applyBorder="1" applyAlignment="1">
      <alignment horizontal="center"/>
      <protection/>
    </xf>
    <xf numFmtId="166" fontId="5" fillId="0" borderId="0" xfId="24" applyNumberFormat="1" applyFont="1" applyBorder="1" applyAlignment="1">
      <alignment horizontal="center"/>
      <protection/>
    </xf>
    <xf numFmtId="164" fontId="3" fillId="0" borderId="0" xfId="24" applyFont="1" applyBorder="1" applyAlignment="1">
      <alignment horizontal="center"/>
      <protection/>
    </xf>
    <xf numFmtId="164" fontId="1" fillId="0" borderId="0" xfId="24" applyFont="1" applyBorder="1" applyAlignment="1">
      <alignment horizontal="center"/>
      <protection/>
    </xf>
    <xf numFmtId="164" fontId="3" fillId="0" borderId="0" xfId="24" applyFont="1" applyBorder="1" applyAlignment="1">
      <alignment horizontal="left" vertical="center"/>
      <protection/>
    </xf>
    <xf numFmtId="164" fontId="6" fillId="0" borderId="0" xfId="24" applyFont="1" applyBorder="1" applyAlignment="1">
      <alignment horizontal="center" vertical="center"/>
      <protection/>
    </xf>
    <xf numFmtId="164" fontId="3" fillId="0" borderId="1" xfId="24" applyFont="1" applyBorder="1" applyAlignment="1">
      <alignment horizontal="center" vertical="center" wrapText="1"/>
      <protection/>
    </xf>
    <xf numFmtId="164" fontId="3" fillId="0" borderId="2" xfId="24" applyFont="1" applyBorder="1" applyAlignment="1">
      <alignment horizontal="center" vertical="center" wrapText="1"/>
      <protection/>
    </xf>
    <xf numFmtId="166" fontId="3" fillId="0" borderId="2" xfId="24" applyNumberFormat="1" applyFont="1" applyBorder="1" applyAlignment="1">
      <alignment horizontal="center" wrapText="1"/>
      <protection/>
    </xf>
    <xf numFmtId="167" fontId="3" fillId="0" borderId="3" xfId="24" applyNumberFormat="1" applyFont="1" applyBorder="1" applyAlignment="1">
      <alignment horizontal="center" vertical="center"/>
      <protection/>
    </xf>
    <xf numFmtId="164" fontId="3" fillId="0" borderId="4" xfId="24" applyFont="1" applyFill="1" applyBorder="1" applyAlignment="1">
      <alignment horizontal="center"/>
      <protection/>
    </xf>
    <xf numFmtId="164" fontId="7" fillId="0" borderId="5" xfId="24" applyFont="1" applyFill="1" applyBorder="1" applyAlignment="1">
      <alignment horizontal="center"/>
      <protection/>
    </xf>
    <xf numFmtId="164" fontId="3" fillId="0" borderId="5" xfId="24" applyFont="1" applyBorder="1" applyAlignment="1">
      <alignment horizontal="center"/>
      <protection/>
    </xf>
    <xf numFmtId="164" fontId="3" fillId="0" borderId="5" xfId="24" applyFont="1" applyBorder="1">
      <alignment/>
      <protection/>
    </xf>
    <xf numFmtId="166" fontId="3" fillId="0" borderId="5" xfId="24" applyNumberFormat="1" applyFont="1" applyBorder="1">
      <alignment/>
      <protection/>
    </xf>
    <xf numFmtId="167" fontId="3" fillId="0" borderId="6" xfId="24" applyNumberFormat="1" applyFont="1" applyBorder="1">
      <alignment/>
      <protection/>
    </xf>
    <xf numFmtId="164" fontId="4" fillId="2" borderId="7" xfId="24" applyFont="1" applyFill="1" applyBorder="1" applyAlignment="1">
      <alignment horizontal="center" vertical="center"/>
      <protection/>
    </xf>
    <xf numFmtId="164" fontId="4" fillId="2" borderId="8" xfId="24" applyFont="1" applyFill="1" applyBorder="1" applyAlignment="1">
      <alignment wrapText="1"/>
      <protection/>
    </xf>
    <xf numFmtId="164" fontId="4" fillId="2" borderId="8" xfId="24" applyFont="1" applyFill="1" applyBorder="1" applyAlignment="1">
      <alignment horizontal="center"/>
      <protection/>
    </xf>
    <xf numFmtId="164" fontId="4" fillId="2" borderId="8" xfId="24" applyFont="1" applyFill="1" applyBorder="1">
      <alignment/>
      <protection/>
    </xf>
    <xf numFmtId="166" fontId="4" fillId="2" borderId="8" xfId="24" applyNumberFormat="1" applyFont="1" applyFill="1" applyBorder="1">
      <alignment/>
      <protection/>
    </xf>
    <xf numFmtId="166" fontId="3" fillId="0" borderId="8" xfId="24" applyNumberFormat="1" applyFont="1" applyBorder="1">
      <alignment/>
      <protection/>
    </xf>
    <xf numFmtId="167" fontId="3" fillId="0" borderId="9" xfId="24" applyNumberFormat="1" applyFont="1" applyBorder="1">
      <alignment/>
      <protection/>
    </xf>
    <xf numFmtId="164" fontId="2" fillId="0" borderId="0" xfId="24" applyAlignment="1">
      <alignment vertical="top"/>
      <protection/>
    </xf>
    <xf numFmtId="164" fontId="3" fillId="0" borderId="7" xfId="24" applyFont="1" applyBorder="1" applyAlignment="1">
      <alignment horizontal="center" vertical="center"/>
      <protection/>
    </xf>
    <xf numFmtId="164" fontId="8" fillId="2" borderId="8" xfId="24" applyFont="1" applyFill="1" applyBorder="1" applyAlignment="1">
      <alignment horizontal="left" wrapText="1"/>
      <protection/>
    </xf>
    <xf numFmtId="164" fontId="3" fillId="2" borderId="8" xfId="24" applyFont="1" applyFill="1" applyBorder="1" applyAlignment="1">
      <alignment horizontal="center"/>
      <protection/>
    </xf>
    <xf numFmtId="164" fontId="3" fillId="2" borderId="8" xfId="24" applyFont="1" applyFill="1" applyBorder="1">
      <alignment/>
      <protection/>
    </xf>
    <xf numFmtId="164" fontId="8" fillId="0" borderId="8" xfId="24" applyFont="1" applyBorder="1" applyAlignment="1">
      <alignment horizontal="left" wrapText="1"/>
      <protection/>
    </xf>
    <xf numFmtId="164" fontId="3" fillId="0" borderId="8" xfId="24" applyFont="1" applyBorder="1" applyAlignment="1">
      <alignment horizontal="center"/>
      <protection/>
    </xf>
    <xf numFmtId="164" fontId="3" fillId="0" borderId="8" xfId="24" applyFont="1" applyBorder="1">
      <alignment/>
      <protection/>
    </xf>
    <xf numFmtId="164" fontId="4" fillId="3" borderId="10" xfId="24" applyFont="1" applyFill="1" applyBorder="1" applyAlignment="1">
      <alignment horizontal="center" vertical="center"/>
      <protection/>
    </xf>
    <xf numFmtId="164" fontId="4" fillId="3" borderId="11" xfId="24" applyFont="1" applyFill="1" applyBorder="1" applyAlignment="1">
      <alignment wrapText="1"/>
      <protection/>
    </xf>
    <xf numFmtId="164" fontId="4" fillId="3" borderId="11" xfId="24" applyFont="1" applyFill="1" applyBorder="1" applyAlignment="1">
      <alignment horizontal="center"/>
      <protection/>
    </xf>
    <xf numFmtId="164" fontId="4" fillId="3" borderId="11" xfId="24" applyFont="1" applyFill="1" applyBorder="1">
      <alignment/>
      <protection/>
    </xf>
    <xf numFmtId="166" fontId="4" fillId="3" borderId="11" xfId="24" applyNumberFormat="1" applyFont="1" applyFill="1" applyBorder="1">
      <alignment/>
      <protection/>
    </xf>
    <xf numFmtId="167" fontId="4" fillId="3" borderId="12" xfId="24" applyNumberFormat="1" applyFont="1" applyFill="1" applyBorder="1">
      <alignment/>
      <protection/>
    </xf>
    <xf numFmtId="164" fontId="4" fillId="2" borderId="13" xfId="24" applyFont="1" applyFill="1" applyBorder="1" applyAlignment="1">
      <alignment horizontal="center" vertical="center"/>
      <protection/>
    </xf>
    <xf numFmtId="164" fontId="4" fillId="2" borderId="14" xfId="24" applyFont="1" applyFill="1" applyBorder="1" applyAlignment="1">
      <alignment wrapText="1"/>
      <protection/>
    </xf>
    <xf numFmtId="164" fontId="4" fillId="2" borderId="14" xfId="24" applyFont="1" applyFill="1" applyBorder="1" applyAlignment="1">
      <alignment horizontal="center"/>
      <protection/>
    </xf>
    <xf numFmtId="164" fontId="4" fillId="2" borderId="14" xfId="24" applyFont="1" applyFill="1" applyBorder="1">
      <alignment/>
      <protection/>
    </xf>
    <xf numFmtId="166" fontId="4" fillId="2" borderId="14" xfId="24" applyNumberFormat="1" applyFont="1" applyFill="1" applyBorder="1">
      <alignment/>
      <protection/>
    </xf>
    <xf numFmtId="166" fontId="3" fillId="0" borderId="14" xfId="24" applyNumberFormat="1" applyFont="1" applyBorder="1">
      <alignment/>
      <protection/>
    </xf>
    <xf numFmtId="167" fontId="3" fillId="0" borderId="15" xfId="24" applyNumberFormat="1" applyFont="1" applyBorder="1">
      <alignment/>
      <protection/>
    </xf>
    <xf numFmtId="164" fontId="3" fillId="0" borderId="8" xfId="24" applyFont="1" applyBorder="1" applyAlignment="1">
      <alignment wrapText="1"/>
      <protection/>
    </xf>
    <xf numFmtId="166" fontId="7" fillId="3" borderId="11" xfId="24" applyNumberFormat="1" applyFont="1" applyFill="1" applyBorder="1">
      <alignment/>
      <protection/>
    </xf>
    <xf numFmtId="164" fontId="4" fillId="2" borderId="14" xfId="24" applyFont="1" applyFill="1" applyBorder="1" applyAlignment="1">
      <alignment/>
      <protection/>
    </xf>
    <xf numFmtId="166" fontId="9" fillId="2" borderId="14" xfId="24" applyNumberFormat="1" applyFont="1" applyFill="1" applyBorder="1">
      <alignment/>
      <protection/>
    </xf>
    <xf numFmtId="166" fontId="8" fillId="0" borderId="8" xfId="24" applyNumberFormat="1" applyFont="1" applyBorder="1">
      <alignment/>
      <protection/>
    </xf>
    <xf numFmtId="164" fontId="0" fillId="0" borderId="8" xfId="24" applyFont="1" applyFill="1" applyBorder="1" applyAlignment="1">
      <alignment wrapText="1"/>
      <protection/>
    </xf>
    <xf numFmtId="164" fontId="4" fillId="3" borderId="7" xfId="24" applyFont="1" applyFill="1" applyBorder="1" applyAlignment="1">
      <alignment horizontal="center" vertical="center"/>
      <protection/>
    </xf>
    <xf numFmtId="164" fontId="4" fillId="3" borderId="8" xfId="24" applyFont="1" applyFill="1" applyBorder="1" applyAlignment="1">
      <alignment/>
      <protection/>
    </xf>
    <xf numFmtId="164" fontId="4" fillId="3" borderId="8" xfId="24" applyFont="1" applyFill="1" applyBorder="1" applyAlignment="1">
      <alignment horizontal="center"/>
      <protection/>
    </xf>
    <xf numFmtId="164" fontId="4" fillId="3" borderId="8" xfId="24" applyFont="1" applyFill="1" applyBorder="1">
      <alignment/>
      <protection/>
    </xf>
    <xf numFmtId="166" fontId="7" fillId="3" borderId="8" xfId="24" applyNumberFormat="1" applyFont="1" applyFill="1" applyBorder="1">
      <alignment/>
      <protection/>
    </xf>
    <xf numFmtId="167" fontId="4" fillId="3" borderId="9" xfId="24" applyNumberFormat="1" applyFont="1" applyFill="1" applyBorder="1">
      <alignment/>
      <protection/>
    </xf>
    <xf numFmtId="164" fontId="7" fillId="4" borderId="7" xfId="24" applyFont="1" applyFill="1" applyBorder="1" applyAlignment="1">
      <alignment horizontal="center" vertical="center"/>
      <protection/>
    </xf>
    <xf numFmtId="164" fontId="7" fillId="4" borderId="8" xfId="24" applyFont="1" applyFill="1" applyBorder="1" applyAlignment="1">
      <alignment wrapText="1"/>
      <protection/>
    </xf>
    <xf numFmtId="164" fontId="4" fillId="4" borderId="8" xfId="24" applyFont="1" applyFill="1" applyBorder="1" applyAlignment="1">
      <alignment horizontal="center"/>
      <protection/>
    </xf>
    <xf numFmtId="164" fontId="4" fillId="4" borderId="8" xfId="24" applyFont="1" applyFill="1" applyBorder="1">
      <alignment/>
      <protection/>
    </xf>
    <xf numFmtId="166" fontId="7" fillId="4" borderId="8" xfId="24" applyNumberFormat="1" applyFont="1" applyFill="1" applyBorder="1">
      <alignment/>
      <protection/>
    </xf>
    <xf numFmtId="167" fontId="4" fillId="4" borderId="9" xfId="24" applyNumberFormat="1" applyFont="1" applyFill="1" applyBorder="1">
      <alignment/>
      <protection/>
    </xf>
    <xf numFmtId="164" fontId="4" fillId="4" borderId="7" xfId="24" applyFont="1" applyFill="1" applyBorder="1" applyAlignment="1">
      <alignment horizontal="center" vertical="center"/>
      <protection/>
    </xf>
    <xf numFmtId="164" fontId="10" fillId="4" borderId="8" xfId="24" applyFont="1" applyFill="1" applyBorder="1" applyAlignment="1">
      <alignment wrapText="1"/>
      <protection/>
    </xf>
    <xf numFmtId="164" fontId="10" fillId="4" borderId="8" xfId="24" applyFont="1" applyFill="1" applyBorder="1" applyAlignment="1">
      <alignment horizontal="center"/>
      <protection/>
    </xf>
    <xf numFmtId="164" fontId="10" fillId="4" borderId="8" xfId="24" applyFont="1" applyFill="1" applyBorder="1">
      <alignment/>
      <protection/>
    </xf>
    <xf numFmtId="166" fontId="10" fillId="4" borderId="8" xfId="24" applyNumberFormat="1" applyFont="1" applyFill="1" applyBorder="1">
      <alignment/>
      <protection/>
    </xf>
    <xf numFmtId="167" fontId="10" fillId="4" borderId="9" xfId="24" applyNumberFormat="1" applyFont="1" applyFill="1" applyBorder="1">
      <alignment/>
      <protection/>
    </xf>
    <xf numFmtId="164" fontId="10" fillId="4" borderId="10" xfId="24" applyFont="1" applyFill="1" applyBorder="1" applyAlignment="1">
      <alignment horizontal="center" vertical="center"/>
      <protection/>
    </xf>
    <xf numFmtId="164" fontId="7" fillId="4" borderId="11" xfId="24" applyFont="1" applyFill="1" applyBorder="1" applyAlignment="1">
      <alignment horizontal="left" wrapText="1"/>
      <protection/>
    </xf>
    <xf numFmtId="164" fontId="7" fillId="4" borderId="11" xfId="24" applyFont="1" applyFill="1" applyBorder="1" applyAlignment="1">
      <alignment horizontal="center"/>
      <protection/>
    </xf>
    <xf numFmtId="164" fontId="7" fillId="4" borderId="11" xfId="24" applyFont="1" applyFill="1" applyBorder="1">
      <alignment/>
      <protection/>
    </xf>
    <xf numFmtId="166" fontId="7" fillId="4" borderId="11" xfId="24" applyNumberFormat="1" applyFont="1" applyFill="1" applyBorder="1">
      <alignment/>
      <protection/>
    </xf>
    <xf numFmtId="167" fontId="7" fillId="4" borderId="12" xfId="24" applyNumberFormat="1" applyFont="1" applyFill="1" applyBorder="1">
      <alignment/>
      <protection/>
    </xf>
    <xf numFmtId="164" fontId="3" fillId="2" borderId="7" xfId="24" applyFont="1" applyFill="1" applyBorder="1" applyAlignment="1">
      <alignment horizontal="center" vertical="center"/>
      <protection/>
    </xf>
    <xf numFmtId="166" fontId="8" fillId="2" borderId="8" xfId="24" applyNumberFormat="1" applyFont="1" applyFill="1" applyBorder="1">
      <alignment/>
      <protection/>
    </xf>
    <xf numFmtId="164" fontId="3" fillId="0" borderId="8" xfId="24" applyFont="1" applyFill="1" applyBorder="1" applyAlignment="1">
      <alignment wrapText="1"/>
      <protection/>
    </xf>
    <xf numFmtId="164" fontId="4" fillId="3" borderId="11" xfId="24" applyFont="1" applyFill="1" applyBorder="1" applyAlignment="1">
      <alignment/>
      <protection/>
    </xf>
    <xf numFmtId="164" fontId="7" fillId="4" borderId="16" xfId="24" applyFont="1" applyFill="1" applyBorder="1" applyAlignment="1">
      <alignment horizontal="center" vertical="center"/>
      <protection/>
    </xf>
    <xf numFmtId="164" fontId="7" fillId="4" borderId="17" xfId="24" applyFont="1" applyFill="1" applyBorder="1" applyAlignment="1">
      <alignment wrapText="1"/>
      <protection/>
    </xf>
    <xf numFmtId="164" fontId="4" fillId="4" borderId="17" xfId="24" applyFont="1" applyFill="1" applyBorder="1" applyAlignment="1">
      <alignment horizontal="center"/>
      <protection/>
    </xf>
    <xf numFmtId="164" fontId="4" fillId="4" borderId="17" xfId="24" applyFont="1" applyFill="1" applyBorder="1">
      <alignment/>
      <protection/>
    </xf>
    <xf numFmtId="166" fontId="7" fillId="4" borderId="17" xfId="24" applyNumberFormat="1" applyFont="1" applyFill="1" applyBorder="1">
      <alignment/>
      <protection/>
    </xf>
    <xf numFmtId="166" fontId="4" fillId="4" borderId="17" xfId="24" applyNumberFormat="1" applyFont="1" applyFill="1" applyBorder="1">
      <alignment/>
      <protection/>
    </xf>
    <xf numFmtId="167" fontId="4" fillId="4" borderId="18" xfId="24" applyNumberFormat="1" applyFont="1" applyFill="1" applyBorder="1">
      <alignment/>
      <protection/>
    </xf>
    <xf numFmtId="164" fontId="11" fillId="0" borderId="19" xfId="24" applyFont="1" applyBorder="1" applyAlignment="1">
      <alignment horizontal="right" vertical="center"/>
      <protection/>
    </xf>
    <xf numFmtId="168" fontId="4" fillId="0" borderId="2" xfId="24" applyNumberFormat="1" applyFont="1" applyBorder="1">
      <alignment/>
      <protection/>
    </xf>
    <xf numFmtId="167" fontId="4" fillId="0" borderId="3" xfId="24" applyNumberFormat="1" applyFont="1" applyBorder="1">
      <alignment/>
      <protection/>
    </xf>
    <xf numFmtId="168" fontId="3" fillId="0" borderId="0" xfId="24" applyNumberFormat="1" applyFont="1">
      <alignment/>
      <protection/>
    </xf>
    <xf numFmtId="164" fontId="2" fillId="0" borderId="0" xfId="24" applyAlignment="1">
      <alignment vertical="center"/>
      <protection/>
    </xf>
    <xf numFmtId="168" fontId="2" fillId="0" borderId="0" xfId="24" applyNumberFormat="1">
      <alignment/>
      <protection/>
    </xf>
    <xf numFmtId="166" fontId="5" fillId="0" borderId="0" xfId="21" applyNumberFormat="1" applyFont="1" applyBorder="1" applyAlignment="1">
      <alignment horizontal="center" vertical="center"/>
      <protection/>
    </xf>
    <xf numFmtId="164" fontId="1" fillId="0" borderId="0" xfId="21" applyFont="1" applyBorder="1" applyAlignment="1">
      <alignment horizontal="left"/>
      <protection/>
    </xf>
    <xf numFmtId="164" fontId="1" fillId="0" borderId="0" xfId="21" applyFont="1" applyBorder="1" applyAlignment="1">
      <alignment horizontal="left" wrapText="1"/>
      <protection/>
    </xf>
    <xf numFmtId="164" fontId="13" fillId="0" borderId="0" xfId="24" applyFont="1" applyAlignment="1">
      <alignment horizontal="right"/>
      <protection/>
    </xf>
    <xf numFmtId="164" fontId="14" fillId="0" borderId="0" xfId="24" applyFont="1" applyAlignment="1">
      <alignment horizontal="right"/>
      <protection/>
    </xf>
    <xf numFmtId="164" fontId="15" fillId="0" borderId="0" xfId="22" applyFont="1">
      <alignment/>
      <protection/>
    </xf>
    <xf numFmtId="168" fontId="15" fillId="0" borderId="0" xfId="22" applyNumberFormat="1" applyFont="1" applyAlignment="1">
      <alignment horizontal="center"/>
      <protection/>
    </xf>
    <xf numFmtId="164" fontId="15" fillId="0" borderId="0" xfId="22" applyFont="1" applyAlignment="1">
      <alignment horizontal="center"/>
      <protection/>
    </xf>
    <xf numFmtId="164" fontId="5" fillId="0" borderId="0" xfId="21" applyFont="1" applyBorder="1" applyAlignment="1">
      <alignment horizontal="center" vertical="center"/>
      <protection/>
    </xf>
    <xf numFmtId="164" fontId="5" fillId="0" borderId="0" xfId="22" applyFont="1" applyBorder="1" applyAlignment="1">
      <alignment horizontal="center" vertical="center"/>
      <protection/>
    </xf>
    <xf numFmtId="164" fontId="2" fillId="0" borderId="0" xfId="24" applyBorder="1" applyAlignment="1">
      <alignment/>
      <protection/>
    </xf>
    <xf numFmtId="164" fontId="16" fillId="0" borderId="19" xfId="24" applyFont="1" applyBorder="1" applyAlignment="1">
      <alignment horizontal="center" vertical="center" wrapText="1"/>
      <protection/>
    </xf>
    <xf numFmtId="164" fontId="16" fillId="0" borderId="20" xfId="24" applyFont="1" applyBorder="1" applyAlignment="1">
      <alignment horizontal="center" vertical="center" wrapText="1"/>
      <protection/>
    </xf>
    <xf numFmtId="164" fontId="16" fillId="0" borderId="21" xfId="24" applyFont="1" applyBorder="1" applyAlignment="1">
      <alignment horizontal="center" vertical="center" wrapText="1"/>
      <protection/>
    </xf>
    <xf numFmtId="168" fontId="16" fillId="0" borderId="20" xfId="24" applyNumberFormat="1" applyFont="1" applyBorder="1" applyAlignment="1">
      <alignment horizontal="center" vertical="center" wrapText="1"/>
      <protection/>
    </xf>
    <xf numFmtId="164" fontId="16" fillId="0" borderId="22" xfId="24" applyFont="1" applyBorder="1" applyAlignment="1">
      <alignment horizontal="center" vertical="center" wrapText="1"/>
      <protection/>
    </xf>
    <xf numFmtId="164" fontId="2" fillId="0" borderId="23" xfId="24" applyFont="1" applyBorder="1" applyAlignment="1">
      <alignment horizontal="center" vertical="center" wrapText="1"/>
      <protection/>
    </xf>
    <xf numFmtId="164" fontId="15" fillId="0" borderId="24" xfId="24" applyFont="1" applyBorder="1" applyAlignment="1">
      <alignment horizontal="center" vertical="center" textRotation="90" wrapText="1"/>
      <protection/>
    </xf>
    <xf numFmtId="164" fontId="2" fillId="0" borderId="25" xfId="24" applyFont="1" applyBorder="1" applyAlignment="1">
      <alignment wrapText="1"/>
      <protection/>
    </xf>
    <xf numFmtId="168" fontId="2" fillId="0" borderId="26" xfId="24" applyNumberFormat="1" applyBorder="1" applyAlignment="1">
      <alignment horizontal="center" wrapText="1"/>
      <protection/>
    </xf>
    <xf numFmtId="164" fontId="2" fillId="0" borderId="27" xfId="24" applyBorder="1" applyAlignment="1">
      <alignment horizontal="center" vertical="center" wrapText="1"/>
      <protection/>
    </xf>
    <xf numFmtId="170" fontId="2" fillId="0" borderId="0" xfId="15" applyNumberFormat="1" applyFont="1" applyFill="1" applyBorder="1" applyAlignment="1" applyProtection="1">
      <alignment horizontal="right"/>
      <protection/>
    </xf>
    <xf numFmtId="164" fontId="2" fillId="0" borderId="28" xfId="24" applyFont="1" applyBorder="1" applyAlignment="1">
      <alignment wrapText="1"/>
      <protection/>
    </xf>
    <xf numFmtId="168" fontId="17" fillId="0" borderId="29" xfId="24" applyNumberFormat="1" applyFont="1" applyBorder="1" applyAlignment="1">
      <alignment horizontal="center" wrapText="1"/>
      <protection/>
    </xf>
    <xf numFmtId="164" fontId="17" fillId="0" borderId="28" xfId="24" applyFont="1" applyBorder="1" applyAlignment="1">
      <alignment wrapText="1"/>
      <protection/>
    </xf>
    <xf numFmtId="164" fontId="2" fillId="0" borderId="30" xfId="24" applyFont="1" applyBorder="1" applyAlignment="1">
      <alignment wrapText="1"/>
      <protection/>
    </xf>
    <xf numFmtId="168" fontId="17" fillId="0" borderId="31" xfId="24" applyNumberFormat="1" applyFont="1" applyBorder="1" applyAlignment="1">
      <alignment horizontal="center" wrapText="1"/>
      <protection/>
    </xf>
    <xf numFmtId="164" fontId="2" fillId="0" borderId="0" xfId="24" applyBorder="1" applyAlignment="1">
      <alignment horizontal="center" vertical="center" wrapText="1"/>
      <protection/>
    </xf>
    <xf numFmtId="164" fontId="15" fillId="0" borderId="0" xfId="24" applyFont="1" applyBorder="1" applyAlignment="1">
      <alignment horizontal="center" vertical="center" wrapText="1"/>
      <protection/>
    </xf>
    <xf numFmtId="164" fontId="2" fillId="0" borderId="0" xfId="24" applyBorder="1" applyAlignment="1">
      <alignment wrapText="1"/>
      <protection/>
    </xf>
    <xf numFmtId="168" fontId="18" fillId="0" borderId="0" xfId="24" applyNumberFormat="1" applyFont="1" applyBorder="1" applyAlignment="1">
      <alignment horizontal="center" wrapText="1"/>
      <protection/>
    </xf>
    <xf numFmtId="164" fontId="2" fillId="0" borderId="0" xfId="24" applyBorder="1" applyAlignment="1">
      <alignment horizontal="center" wrapText="1"/>
      <protection/>
    </xf>
    <xf numFmtId="164" fontId="2" fillId="0" borderId="0" xfId="24" applyBorder="1">
      <alignment/>
      <protection/>
    </xf>
    <xf numFmtId="164" fontId="2" fillId="0" borderId="19" xfId="24" applyFont="1" applyBorder="1" applyAlignment="1">
      <alignment horizontal="center" vertical="center" wrapText="1"/>
      <protection/>
    </xf>
    <xf numFmtId="164" fontId="15" fillId="0" borderId="20" xfId="24" applyFont="1" applyBorder="1" applyAlignment="1">
      <alignment horizontal="center" vertical="center" textRotation="90" wrapText="1"/>
      <protection/>
    </xf>
    <xf numFmtId="164" fontId="2" fillId="0" borderId="32" xfId="24" applyFont="1" applyBorder="1" applyAlignment="1">
      <alignment wrapText="1"/>
      <protection/>
    </xf>
    <xf numFmtId="168" fontId="17" fillId="0" borderId="33" xfId="24" applyNumberFormat="1" applyFont="1" applyBorder="1" applyAlignment="1">
      <alignment horizontal="center" wrapText="1"/>
      <protection/>
    </xf>
    <xf numFmtId="164" fontId="2" fillId="0" borderId="22" xfId="24" applyBorder="1" applyAlignment="1">
      <alignment horizontal="center" vertical="center" wrapText="1"/>
      <protection/>
    </xf>
    <xf numFmtId="164" fontId="2" fillId="0" borderId="34" xfId="24" applyFont="1" applyBorder="1" applyAlignment="1">
      <alignment wrapText="1"/>
      <protection/>
    </xf>
    <xf numFmtId="164" fontId="5" fillId="0" borderId="19" xfId="24" applyFont="1" applyFill="1" applyBorder="1" applyAlignment="1">
      <alignment horizontal="center" vertical="center"/>
      <protection/>
    </xf>
    <xf numFmtId="168" fontId="5" fillId="0" borderId="20" xfId="24" applyNumberFormat="1" applyFont="1" applyBorder="1" applyAlignment="1">
      <alignment horizontal="center"/>
      <protection/>
    </xf>
    <xf numFmtId="164" fontId="1" fillId="0" borderId="22" xfId="24" applyFont="1" applyBorder="1">
      <alignment/>
      <protection/>
    </xf>
    <xf numFmtId="164" fontId="20" fillId="0" borderId="0" xfId="24" applyFont="1" applyAlignment="1">
      <alignment vertical="center"/>
      <protection/>
    </xf>
    <xf numFmtId="164" fontId="14" fillId="0" borderId="0" xfId="24" applyFont="1" applyAlignment="1">
      <alignment horizontal="left" vertical="center"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/>
      <protection/>
    </xf>
    <xf numFmtId="164" fontId="2" fillId="0" borderId="0" xfId="21" applyFont="1" applyBorder="1" applyAlignment="1">
      <alignment horizontal="left" vertical="top"/>
      <protection/>
    </xf>
    <xf numFmtId="168" fontId="2" fillId="0" borderId="0" xfId="21" applyNumberFormat="1" applyFont="1" applyAlignment="1">
      <alignment horizontal="right" vertical="center"/>
      <protection/>
    </xf>
    <xf numFmtId="164" fontId="2" fillId="0" borderId="0" xfId="21" applyFont="1" applyAlignment="1">
      <alignment horizontal="right" vertical="center"/>
      <protection/>
    </xf>
    <xf numFmtId="164" fontId="2" fillId="0" borderId="0" xfId="21" applyFont="1" applyBorder="1" applyAlignment="1">
      <alignment horizontal="left" vertical="center"/>
      <protection/>
    </xf>
    <xf numFmtId="164" fontId="14" fillId="0" borderId="0" xfId="24" applyFont="1">
      <alignment/>
      <protection/>
    </xf>
    <xf numFmtId="164" fontId="14" fillId="0" borderId="0" xfId="24" applyFont="1" applyAlignment="1">
      <alignment horizontal="center"/>
      <protection/>
    </xf>
    <xf numFmtId="168" fontId="14" fillId="0" borderId="0" xfId="24" applyNumberFormat="1" applyFont="1">
      <alignment/>
      <protection/>
    </xf>
    <xf numFmtId="164" fontId="14" fillId="0" borderId="0" xfId="24" applyFont="1" applyBorder="1" applyAlignment="1">
      <alignment horizontal="left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_Л.Шмидта, 39" xfId="22"/>
    <cellStyle name="Обычный 3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7" sqref="A7"/>
    </sheetView>
  </sheetViews>
  <sheetFormatPr defaultColWidth="9.140625" defaultRowHeight="12.75"/>
  <cols>
    <col min="1" max="1" width="4.140625" style="1" customWidth="1"/>
    <col min="2" max="2" width="40.8515625" style="1" customWidth="1"/>
    <col min="3" max="3" width="8.7109375" style="2" customWidth="1"/>
    <col min="4" max="4" width="10.421875" style="1" customWidth="1"/>
    <col min="5" max="5" width="15.57421875" style="3" customWidth="1"/>
    <col min="6" max="6" width="15.7109375" style="3" customWidth="1"/>
    <col min="7" max="7" width="10.57421875" style="4" customWidth="1"/>
    <col min="8" max="16384" width="8.7109375" style="1" customWidth="1"/>
  </cols>
  <sheetData>
    <row r="1" spans="1:11" ht="12.75">
      <c r="A1" s="5"/>
      <c r="B1" s="5"/>
      <c r="C1" s="6"/>
      <c r="D1" s="5"/>
      <c r="E1" s="7" t="s">
        <v>0</v>
      </c>
      <c r="F1" s="7"/>
      <c r="G1" s="7"/>
      <c r="I1" s="8"/>
      <c r="J1" s="8"/>
      <c r="K1" s="8"/>
    </row>
    <row r="2" spans="1:11" ht="12.75">
      <c r="A2" s="5"/>
      <c r="B2" s="5"/>
      <c r="C2" s="6"/>
      <c r="D2" s="5"/>
      <c r="E2" s="9" t="s">
        <v>1</v>
      </c>
      <c r="F2" s="9"/>
      <c r="G2" s="9"/>
      <c r="I2" s="10"/>
      <c r="J2" s="10"/>
      <c r="K2" s="10"/>
    </row>
    <row r="3" spans="1:11" ht="12.75">
      <c r="A3" s="5"/>
      <c r="B3" s="5"/>
      <c r="C3" s="6"/>
      <c r="D3" s="5"/>
      <c r="E3" s="11" t="s">
        <v>2</v>
      </c>
      <c r="F3" s="11"/>
      <c r="G3" s="11"/>
      <c r="I3" s="10"/>
      <c r="J3" s="10"/>
      <c r="K3" s="10"/>
    </row>
    <row r="4" spans="1:11" ht="12.75">
      <c r="A4" s="5"/>
      <c r="B4" s="5"/>
      <c r="C4" s="6"/>
      <c r="D4" s="5"/>
      <c r="E4" s="11" t="s">
        <v>3</v>
      </c>
      <c r="F4" s="11"/>
      <c r="G4" s="11"/>
      <c r="I4" s="10"/>
      <c r="J4" s="10"/>
      <c r="K4" s="10"/>
    </row>
    <row r="5" spans="1:4" ht="12.75">
      <c r="A5" s="5"/>
      <c r="B5" s="5"/>
      <c r="C5" s="6"/>
      <c r="D5" s="5"/>
    </row>
    <row r="6" spans="1:7" ht="24" customHeight="1">
      <c r="A6" s="12" t="s">
        <v>4</v>
      </c>
      <c r="B6" s="12"/>
      <c r="C6" s="12"/>
      <c r="D6" s="12"/>
      <c r="E6" s="12"/>
      <c r="F6" s="12"/>
      <c r="G6" s="12"/>
    </row>
    <row r="7" spans="1:7" ht="15" customHeight="1">
      <c r="A7" s="13" t="s">
        <v>5</v>
      </c>
      <c r="B7" s="14" t="s">
        <v>6</v>
      </c>
      <c r="C7" s="14" t="s">
        <v>7</v>
      </c>
      <c r="D7" s="14" t="s">
        <v>8</v>
      </c>
      <c r="E7" s="15" t="s">
        <v>9</v>
      </c>
      <c r="F7" s="15" t="s">
        <v>10</v>
      </c>
      <c r="G7" s="16" t="s">
        <v>11</v>
      </c>
    </row>
    <row r="8" spans="1:7" ht="32.25" customHeight="1">
      <c r="A8" s="13"/>
      <c r="B8" s="14"/>
      <c r="C8" s="14"/>
      <c r="D8" s="14"/>
      <c r="E8" s="15"/>
      <c r="F8" s="15"/>
      <c r="G8" s="16"/>
    </row>
    <row r="9" spans="1:7" ht="12.75">
      <c r="A9" s="17"/>
      <c r="B9" s="18" t="s">
        <v>12</v>
      </c>
      <c r="C9" s="19"/>
      <c r="D9" s="20"/>
      <c r="E9" s="21"/>
      <c r="F9" s="21"/>
      <c r="G9" s="22"/>
    </row>
    <row r="10" spans="1:9" ht="12.75">
      <c r="A10" s="23">
        <v>1</v>
      </c>
      <c r="B10" s="24" t="s">
        <v>13</v>
      </c>
      <c r="C10" s="25"/>
      <c r="D10" s="26"/>
      <c r="E10" s="27"/>
      <c r="F10" s="28"/>
      <c r="G10" s="29"/>
      <c r="I10" s="30"/>
    </row>
    <row r="11" spans="1:7" ht="18.75" customHeight="1">
      <c r="A11" s="31" t="s">
        <v>14</v>
      </c>
      <c r="B11" s="32" t="s">
        <v>15</v>
      </c>
      <c r="C11" s="33"/>
      <c r="D11" s="34"/>
      <c r="E11" s="28">
        <v>100656</v>
      </c>
      <c r="F11" s="28">
        <f>#N/A</f>
        <v>0</v>
      </c>
      <c r="G11" s="29">
        <f>F11/E11*100</f>
        <v>0</v>
      </c>
    </row>
    <row r="12" spans="1:7" ht="12.75">
      <c r="A12" s="31" t="s">
        <v>16</v>
      </c>
      <c r="B12" s="35" t="s">
        <v>17</v>
      </c>
      <c r="C12" s="36"/>
      <c r="D12" s="37"/>
      <c r="E12" s="28">
        <v>26473</v>
      </c>
      <c r="F12" s="28">
        <f>F11*0.202</f>
        <v>0</v>
      </c>
      <c r="G12" s="29">
        <f>F12/E12*100</f>
        <v>0</v>
      </c>
    </row>
    <row r="13" spans="1:7" ht="12.75">
      <c r="A13" s="38"/>
      <c r="B13" s="39" t="s">
        <v>18</v>
      </c>
      <c r="C13" s="40"/>
      <c r="D13" s="41"/>
      <c r="E13" s="42">
        <f>SUM(E11:E12)</f>
        <v>127129</v>
      </c>
      <c r="F13" s="42">
        <f>F11+F12</f>
        <v>0</v>
      </c>
      <c r="G13" s="43">
        <f>F13/E13*100</f>
        <v>0</v>
      </c>
    </row>
    <row r="14" spans="1:7" ht="12.75">
      <c r="A14" s="44">
        <v>2</v>
      </c>
      <c r="B14" s="45" t="s">
        <v>19</v>
      </c>
      <c r="C14" s="46"/>
      <c r="D14" s="47"/>
      <c r="E14" s="48"/>
      <c r="F14" s="49"/>
      <c r="G14" s="50"/>
    </row>
    <row r="15" spans="1:7" ht="15.75" customHeight="1">
      <c r="A15" s="31" t="s">
        <v>20</v>
      </c>
      <c r="B15" s="51" t="s">
        <v>21</v>
      </c>
      <c r="C15" s="36"/>
      <c r="D15" s="37"/>
      <c r="E15" s="28">
        <v>695</v>
      </c>
      <c r="F15" s="28">
        <f>#N/A</f>
        <v>0</v>
      </c>
      <c r="G15" s="29">
        <f aca="true" t="shared" si="0" ref="G15:G21">F15/E15*100</f>
        <v>0</v>
      </c>
    </row>
    <row r="16" spans="1:7" ht="14.25" customHeight="1">
      <c r="A16" s="31" t="s">
        <v>22</v>
      </c>
      <c r="B16" s="51" t="s">
        <v>23</v>
      </c>
      <c r="C16" s="36"/>
      <c r="D16" s="37"/>
      <c r="E16" s="28">
        <v>1954</v>
      </c>
      <c r="F16" s="28">
        <f>#N/A</f>
        <v>0</v>
      </c>
      <c r="G16" s="29">
        <f t="shared" si="0"/>
        <v>0</v>
      </c>
    </row>
    <row r="17" spans="1:7" ht="14.25" customHeight="1">
      <c r="A17" s="31" t="s">
        <v>24</v>
      </c>
      <c r="B17" s="51" t="s">
        <v>25</v>
      </c>
      <c r="C17" s="36"/>
      <c r="D17" s="37"/>
      <c r="E17" s="28">
        <v>1302</v>
      </c>
      <c r="F17" s="28">
        <f>#N/A</f>
        <v>0</v>
      </c>
      <c r="G17" s="29">
        <f t="shared" si="0"/>
        <v>0</v>
      </c>
    </row>
    <row r="18" spans="1:7" ht="17.25" customHeight="1">
      <c r="A18" s="31" t="s">
        <v>26</v>
      </c>
      <c r="B18" s="51" t="s">
        <v>27</v>
      </c>
      <c r="C18" s="36"/>
      <c r="D18" s="37"/>
      <c r="E18" s="28">
        <v>1737</v>
      </c>
      <c r="F18" s="28">
        <f>#N/A</f>
        <v>0</v>
      </c>
      <c r="G18" s="29">
        <f t="shared" si="0"/>
        <v>0</v>
      </c>
    </row>
    <row r="19" spans="1:7" ht="18" customHeight="1">
      <c r="A19" s="31" t="s">
        <v>28</v>
      </c>
      <c r="B19" s="51" t="s">
        <v>29</v>
      </c>
      <c r="C19" s="36"/>
      <c r="D19" s="37"/>
      <c r="E19" s="28">
        <v>2072</v>
      </c>
      <c r="F19" s="28">
        <f>#N/A</f>
        <v>0</v>
      </c>
      <c r="G19" s="29">
        <f t="shared" si="0"/>
        <v>0</v>
      </c>
    </row>
    <row r="20" spans="1:7" ht="12.75">
      <c r="A20" s="31" t="s">
        <v>30</v>
      </c>
      <c r="B20" s="51" t="s">
        <v>31</v>
      </c>
      <c r="C20" s="36"/>
      <c r="D20" s="37"/>
      <c r="E20" s="28">
        <f>260+1194</f>
        <v>1454</v>
      </c>
      <c r="F20" s="28">
        <f>#N/A</f>
        <v>0</v>
      </c>
      <c r="G20" s="29">
        <f t="shared" si="0"/>
        <v>0</v>
      </c>
    </row>
    <row r="21" spans="1:7" ht="12.75">
      <c r="A21" s="38"/>
      <c r="B21" s="39" t="s">
        <v>18</v>
      </c>
      <c r="C21" s="40"/>
      <c r="D21" s="41"/>
      <c r="E21" s="52">
        <f>SUM(E15:E20)</f>
        <v>9214</v>
      </c>
      <c r="F21" s="42">
        <f>SUM(F15:F20)</f>
        <v>0</v>
      </c>
      <c r="G21" s="43">
        <f t="shared" si="0"/>
        <v>0</v>
      </c>
    </row>
    <row r="22" spans="1:7" ht="12.75">
      <c r="A22" s="44">
        <v>3</v>
      </c>
      <c r="B22" s="53" t="s">
        <v>32</v>
      </c>
      <c r="C22" s="46"/>
      <c r="D22" s="47"/>
      <c r="E22" s="54"/>
      <c r="F22" s="49"/>
      <c r="G22" s="50"/>
    </row>
    <row r="23" spans="1:7" ht="12.75">
      <c r="A23" s="31" t="s">
        <v>33</v>
      </c>
      <c r="B23" s="51" t="s">
        <v>34</v>
      </c>
      <c r="C23" s="36">
        <v>5</v>
      </c>
      <c r="D23" s="36"/>
      <c r="E23" s="55">
        <v>2514</v>
      </c>
      <c r="F23" s="28">
        <f>#N/A</f>
        <v>0</v>
      </c>
      <c r="G23" s="29">
        <f aca="true" t="shared" si="1" ref="G23:G28">F23/E23*100</f>
        <v>0</v>
      </c>
    </row>
    <row r="24" spans="1:7" ht="51" customHeight="1">
      <c r="A24" s="31" t="s">
        <v>35</v>
      </c>
      <c r="B24" s="56" t="s">
        <v>36</v>
      </c>
      <c r="C24" s="36"/>
      <c r="D24" s="37"/>
      <c r="E24" s="55">
        <v>27977</v>
      </c>
      <c r="F24" s="28" t="e">
        <f>#N/A</f>
        <v>#N/A</v>
      </c>
      <c r="G24" s="29" t="e">
        <f t="shared" si="1"/>
        <v>#N/A</v>
      </c>
    </row>
    <row r="25" spans="1:7" ht="18.75" customHeight="1">
      <c r="A25" s="57"/>
      <c r="B25" s="58" t="s">
        <v>18</v>
      </c>
      <c r="C25" s="59"/>
      <c r="D25" s="60"/>
      <c r="E25" s="61">
        <f>SUM(E23:E24)</f>
        <v>30491</v>
      </c>
      <c r="F25" s="61" t="e">
        <f>SUM(F23:F24)</f>
        <v>#N/A</v>
      </c>
      <c r="G25" s="62" t="e">
        <f t="shared" si="1"/>
        <v>#N/A</v>
      </c>
    </row>
    <row r="26" spans="1:7" ht="14.25" customHeight="1">
      <c r="A26" s="63"/>
      <c r="B26" s="64" t="s">
        <v>37</v>
      </c>
      <c r="C26" s="65"/>
      <c r="D26" s="66"/>
      <c r="E26" s="67">
        <f>E13+E21+E25</f>
        <v>166834</v>
      </c>
      <c r="F26" s="67" t="e">
        <f>F13+F21+F25</f>
        <v>#N/A</v>
      </c>
      <c r="G26" s="68" t="e">
        <f t="shared" si="1"/>
        <v>#N/A</v>
      </c>
    </row>
    <row r="27" spans="1:7" ht="12.75">
      <c r="A27" s="69"/>
      <c r="B27" s="70" t="s">
        <v>38</v>
      </c>
      <c r="C27" s="71"/>
      <c r="D27" s="72"/>
      <c r="E27" s="73">
        <f>E26*5/100</f>
        <v>8341.7</v>
      </c>
      <c r="F27" s="73">
        <f>F13*0.36</f>
        <v>0</v>
      </c>
      <c r="G27" s="74">
        <f t="shared" si="1"/>
        <v>0</v>
      </c>
    </row>
    <row r="28" spans="1:7" ht="12.75">
      <c r="A28" s="75"/>
      <c r="B28" s="76" t="s">
        <v>39</v>
      </c>
      <c r="C28" s="77"/>
      <c r="D28" s="78"/>
      <c r="E28" s="79">
        <f>SUM(E26:E27)</f>
        <v>175175.7</v>
      </c>
      <c r="F28" s="79" t="e">
        <f>F13+F21+F25+F27</f>
        <v>#N/A</v>
      </c>
      <c r="G28" s="80" t="e">
        <f t="shared" si="1"/>
        <v>#N/A</v>
      </c>
    </row>
    <row r="29" spans="1:7" ht="16.5" customHeight="1">
      <c r="A29" s="44">
        <v>4</v>
      </c>
      <c r="B29" s="53" t="s">
        <v>40</v>
      </c>
      <c r="C29" s="46"/>
      <c r="D29" s="47"/>
      <c r="E29" s="54"/>
      <c r="F29" s="49"/>
      <c r="G29" s="50"/>
    </row>
    <row r="30" spans="1:7" ht="12.75">
      <c r="A30" s="81" t="s">
        <v>41</v>
      </c>
      <c r="B30" s="51" t="s">
        <v>42</v>
      </c>
      <c r="C30" s="25"/>
      <c r="D30" s="26"/>
      <c r="E30" s="82">
        <v>599</v>
      </c>
      <c r="F30" s="28">
        <f>#N/A</f>
        <v>0</v>
      </c>
      <c r="G30" s="29">
        <f>100-F30/E30*100</f>
        <v>100</v>
      </c>
    </row>
    <row r="31" spans="1:7" ht="18" customHeight="1">
      <c r="A31" s="31" t="s">
        <v>43</v>
      </c>
      <c r="B31" s="51" t="s">
        <v>44</v>
      </c>
      <c r="C31" s="36"/>
      <c r="D31" s="37"/>
      <c r="E31" s="55">
        <v>10000</v>
      </c>
      <c r="F31" s="28">
        <f>#N/A</f>
        <v>0</v>
      </c>
      <c r="G31" s="29">
        <f aca="true" t="shared" si="2" ref="G31:G36">F31/E31*100</f>
        <v>0</v>
      </c>
    </row>
    <row r="32" spans="1:7" ht="28.5" customHeight="1">
      <c r="A32" s="31" t="s">
        <v>45</v>
      </c>
      <c r="B32" s="83" t="s">
        <v>46</v>
      </c>
      <c r="C32" s="36"/>
      <c r="D32" s="37"/>
      <c r="E32" s="55">
        <v>2500</v>
      </c>
      <c r="F32" s="28">
        <f>#N/A</f>
        <v>0</v>
      </c>
      <c r="G32" s="29">
        <f t="shared" si="2"/>
        <v>0</v>
      </c>
    </row>
    <row r="33" spans="1:7" ht="18" customHeight="1">
      <c r="A33" s="31" t="s">
        <v>47</v>
      </c>
      <c r="B33" s="51" t="s">
        <v>48</v>
      </c>
      <c r="C33" s="36">
        <v>5</v>
      </c>
      <c r="D33" s="37"/>
      <c r="E33" s="55">
        <v>11480</v>
      </c>
      <c r="F33" s="28">
        <f>#N/A</f>
        <v>0</v>
      </c>
      <c r="G33" s="29">
        <f t="shared" si="2"/>
        <v>0</v>
      </c>
    </row>
    <row r="34" spans="1:7" ht="12.75">
      <c r="A34" s="31" t="s">
        <v>49</v>
      </c>
      <c r="B34" s="51" t="s">
        <v>50</v>
      </c>
      <c r="C34" s="36"/>
      <c r="D34" s="37"/>
      <c r="E34" s="55">
        <v>20205</v>
      </c>
      <c r="F34" s="28">
        <f>#N/A</f>
        <v>0</v>
      </c>
      <c r="G34" s="29">
        <f t="shared" si="2"/>
        <v>0</v>
      </c>
    </row>
    <row r="35" spans="1:7" ht="12.75">
      <c r="A35" s="38"/>
      <c r="B35" s="84" t="s">
        <v>18</v>
      </c>
      <c r="C35" s="40"/>
      <c r="D35" s="41"/>
      <c r="E35" s="52">
        <f>SUM(E30:E34)</f>
        <v>44784</v>
      </c>
      <c r="F35" s="42">
        <f>SUM(F30:F34)</f>
        <v>0</v>
      </c>
      <c r="G35" s="43">
        <f t="shared" si="2"/>
        <v>0</v>
      </c>
    </row>
    <row r="36" spans="1:7" ht="30" customHeight="1">
      <c r="A36" s="85"/>
      <c r="B36" s="86" t="s">
        <v>51</v>
      </c>
      <c r="C36" s="87"/>
      <c r="D36" s="88"/>
      <c r="E36" s="89">
        <f>E28+E35</f>
        <v>219959.7</v>
      </c>
      <c r="F36" s="90" t="e">
        <f>F28+F35</f>
        <v>#N/A</v>
      </c>
      <c r="G36" s="91" t="e">
        <f t="shared" si="2"/>
        <v>#N/A</v>
      </c>
    </row>
    <row r="37" spans="1:7" ht="16.5" customHeight="1">
      <c r="A37" s="92" t="s">
        <v>52</v>
      </c>
      <c r="B37" s="92"/>
      <c r="C37" s="92"/>
      <c r="D37" s="92"/>
      <c r="E37" s="93">
        <v>20.17</v>
      </c>
      <c r="F37" s="93">
        <v>22.48</v>
      </c>
      <c r="G37" s="94">
        <f>F37*100/E37</f>
        <v>111.45265245413981</v>
      </c>
    </row>
    <row r="38" spans="1:6" ht="16.5" customHeight="1">
      <c r="A38" s="5"/>
      <c r="B38" s="5"/>
      <c r="C38" s="6"/>
      <c r="D38" s="5"/>
      <c r="E38" s="95"/>
      <c r="F38" s="95"/>
    </row>
    <row r="39" spans="1:6" ht="16.5" customHeight="1">
      <c r="A39" s="5"/>
      <c r="B39" s="5"/>
      <c r="C39" s="6"/>
      <c r="D39" s="5"/>
      <c r="E39" s="95"/>
      <c r="F39" s="95"/>
    </row>
    <row r="40" spans="1:5" ht="12.75">
      <c r="A40" s="5"/>
      <c r="B40" s="5" t="s">
        <v>53</v>
      </c>
      <c r="C40" s="6"/>
      <c r="D40" s="5"/>
      <c r="E40" s="3" t="s">
        <v>54</v>
      </c>
    </row>
    <row r="41" spans="1:4" ht="12.75">
      <c r="A41" s="5"/>
      <c r="B41" s="5"/>
      <c r="C41" s="6"/>
      <c r="D41" s="5"/>
    </row>
    <row r="42" spans="1:5" ht="12.75">
      <c r="A42" s="5"/>
      <c r="B42" s="5" t="s">
        <v>55</v>
      </c>
      <c r="C42" s="6"/>
      <c r="D42" s="5"/>
      <c r="E42" s="3" t="s">
        <v>56</v>
      </c>
    </row>
  </sheetData>
  <sheetProtection selectLockedCells="1" selectUnlockedCells="1"/>
  <mergeCells count="17">
    <mergeCell ref="E1:G1"/>
    <mergeCell ref="I1:K1"/>
    <mergeCell ref="E2:G2"/>
    <mergeCell ref="I2:K2"/>
    <mergeCell ref="E3:G3"/>
    <mergeCell ref="I3:K3"/>
    <mergeCell ref="E4:G4"/>
    <mergeCell ref="I4:K4"/>
    <mergeCell ref="A6:G6"/>
    <mergeCell ref="A7:A8"/>
    <mergeCell ref="B7:B8"/>
    <mergeCell ref="C7:C8"/>
    <mergeCell ref="D7:D8"/>
    <mergeCell ref="E7:E8"/>
    <mergeCell ref="F7:F8"/>
    <mergeCell ref="G7:G8"/>
    <mergeCell ref="A37:D37"/>
  </mergeCells>
  <printOptions/>
  <pageMargins left="0.5902777777777778" right="0.11805555555555555" top="0.5513888888888889" bottom="0.3541666666666667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F43"/>
  <sheetViews>
    <sheetView tabSelected="1" workbookViewId="0" topLeftCell="A22">
      <selection activeCell="K13" sqref="K13"/>
    </sheetView>
  </sheetViews>
  <sheetFormatPr defaultColWidth="9.140625" defaultRowHeight="12.75"/>
  <cols>
    <col min="1" max="1" width="4.7109375" style="96" customWidth="1"/>
    <col min="2" max="2" width="14.8515625" style="96" customWidth="1"/>
    <col min="3" max="3" width="55.421875" style="1" customWidth="1"/>
    <col min="4" max="4" width="11.28125" style="97" customWidth="1"/>
    <col min="5" max="5" width="16.140625" style="1" customWidth="1"/>
    <col min="6" max="16384" width="8.7109375" style="1" customWidth="1"/>
  </cols>
  <sheetData>
    <row r="1" spans="4:5" ht="12.75">
      <c r="D1" s="98" t="s">
        <v>57</v>
      </c>
      <c r="E1" s="98"/>
    </row>
    <row r="2" spans="4:5" ht="12.75">
      <c r="D2" s="99" t="s">
        <v>1</v>
      </c>
      <c r="E2" s="99"/>
    </row>
    <row r="3" spans="4:5" ht="15.75" customHeight="1">
      <c r="D3" s="100" t="s">
        <v>58</v>
      </c>
      <c r="E3" s="100"/>
    </row>
    <row r="4" spans="4:5" ht="12.75">
      <c r="D4" s="99" t="s">
        <v>59</v>
      </c>
      <c r="E4" s="99"/>
    </row>
    <row r="5" spans="3:5" ht="12.75">
      <c r="C5" s="101"/>
      <c r="D5" s="102"/>
      <c r="E5" s="102"/>
    </row>
    <row r="6" spans="3:5" ht="12.75">
      <c r="C6" s="103"/>
      <c r="D6" s="104"/>
      <c r="E6" s="105"/>
    </row>
    <row r="7" spans="1:5" ht="15.75" customHeight="1">
      <c r="A7" s="106" t="s">
        <v>60</v>
      </c>
      <c r="B7" s="106"/>
      <c r="C7" s="106"/>
      <c r="D7" s="106"/>
      <c r="E7" s="106"/>
    </row>
    <row r="8" spans="1:5" ht="13.5" customHeight="1">
      <c r="A8" s="106" t="s">
        <v>61</v>
      </c>
      <c r="B8" s="106"/>
      <c r="C8" s="106"/>
      <c r="D8" s="106"/>
      <c r="E8" s="106"/>
    </row>
    <row r="9" spans="1:5" ht="15.75" customHeight="1">
      <c r="A9" s="107" t="s">
        <v>62</v>
      </c>
      <c r="B9" s="107"/>
      <c r="C9" s="107"/>
      <c r="D9" s="107"/>
      <c r="E9" s="107"/>
    </row>
    <row r="10" spans="1:5" ht="12.75">
      <c r="A10" s="107" t="s">
        <v>63</v>
      </c>
      <c r="B10" s="107"/>
      <c r="C10" s="107"/>
      <c r="D10" s="107"/>
      <c r="E10" s="107"/>
    </row>
    <row r="11" spans="1:5" ht="12.75">
      <c r="A11" s="107"/>
      <c r="B11" s="108"/>
      <c r="C11" s="108"/>
      <c r="D11" s="108"/>
      <c r="E11" s="108"/>
    </row>
    <row r="12" spans="1:5" ht="46.5" customHeight="1">
      <c r="A12" s="109"/>
      <c r="B12" s="110" t="s">
        <v>64</v>
      </c>
      <c r="C12" s="111" t="s">
        <v>65</v>
      </c>
      <c r="D12" s="112" t="s">
        <v>66</v>
      </c>
      <c r="E12" s="113" t="s">
        <v>67</v>
      </c>
    </row>
    <row r="13" spans="1:6" ht="12.75" customHeight="1">
      <c r="A13" s="114" t="s">
        <v>68</v>
      </c>
      <c r="B13" s="115" t="s">
        <v>69</v>
      </c>
      <c r="C13" s="116" t="s">
        <v>70</v>
      </c>
      <c r="D13" s="117">
        <f>4.83-1.64</f>
        <v>3.19</v>
      </c>
      <c r="E13" s="118">
        <f>D13+D14+D15+D16+D17+D18+D19+D20+D21+D22</f>
        <v>5.66</v>
      </c>
      <c r="F13" s="119"/>
    </row>
    <row r="14" spans="1:5" ht="12.75">
      <c r="A14" s="114"/>
      <c r="B14" s="115"/>
      <c r="C14" s="120" t="s">
        <v>71</v>
      </c>
      <c r="D14" s="121">
        <v>0.29000000000000004</v>
      </c>
      <c r="E14" s="118"/>
    </row>
    <row r="15" spans="1:5" ht="12.75">
      <c r="A15" s="114"/>
      <c r="B15" s="115"/>
      <c r="C15" s="120" t="s">
        <v>72</v>
      </c>
      <c r="D15" s="121">
        <v>0.07</v>
      </c>
      <c r="E15" s="118"/>
    </row>
    <row r="16" spans="1:5" ht="12.75">
      <c r="A16" s="114"/>
      <c r="B16" s="115"/>
      <c r="C16" s="120" t="s">
        <v>73</v>
      </c>
      <c r="D16" s="121">
        <v>0.13</v>
      </c>
      <c r="E16" s="118"/>
    </row>
    <row r="17" spans="1:5" ht="12.75">
      <c r="A17" s="114"/>
      <c r="B17" s="115"/>
      <c r="C17" s="120" t="s">
        <v>74</v>
      </c>
      <c r="D17" s="121">
        <v>0.14</v>
      </c>
      <c r="E17" s="118"/>
    </row>
    <row r="18" spans="1:5" ht="12.75">
      <c r="A18" s="114"/>
      <c r="B18" s="115"/>
      <c r="C18" s="122" t="s">
        <v>75</v>
      </c>
      <c r="D18" s="121">
        <v>0.46</v>
      </c>
      <c r="E18" s="118"/>
    </row>
    <row r="19" spans="1:5" ht="12.75">
      <c r="A19" s="114"/>
      <c r="B19" s="115"/>
      <c r="C19" s="120" t="s">
        <v>76</v>
      </c>
      <c r="D19" s="121">
        <v>0.2800000000000001</v>
      </c>
      <c r="E19" s="118"/>
    </row>
    <row r="20" spans="1:5" ht="12.75">
      <c r="A20" s="114"/>
      <c r="B20" s="115"/>
      <c r="C20" s="120" t="s">
        <v>77</v>
      </c>
      <c r="D20" s="121">
        <v>0.12</v>
      </c>
      <c r="E20" s="118"/>
    </row>
    <row r="21" spans="1:5" ht="12.75">
      <c r="A21" s="114"/>
      <c r="B21" s="115"/>
      <c r="C21" s="120" t="s">
        <v>78</v>
      </c>
      <c r="D21" s="121">
        <v>0.17</v>
      </c>
      <c r="E21" s="118"/>
    </row>
    <row r="22" spans="1:5" ht="12.75">
      <c r="A22" s="114"/>
      <c r="B22" s="115"/>
      <c r="C22" s="123" t="s">
        <v>79</v>
      </c>
      <c r="D22" s="124">
        <v>0.81</v>
      </c>
      <c r="E22" s="118"/>
    </row>
    <row r="23" spans="1:5" s="130" customFormat="1" ht="4.5" customHeight="1">
      <c r="A23" s="125"/>
      <c r="B23" s="126"/>
      <c r="C23" s="127"/>
      <c r="D23" s="128"/>
      <c r="E23" s="129"/>
    </row>
    <row r="24" spans="1:5" ht="12.75" customHeight="1">
      <c r="A24" s="131" t="s">
        <v>80</v>
      </c>
      <c r="B24" s="132" t="s">
        <v>81</v>
      </c>
      <c r="C24" s="133" t="s">
        <v>82</v>
      </c>
      <c r="D24" s="134">
        <v>1.29</v>
      </c>
      <c r="E24" s="135">
        <f>D24+D25+D26+D27+D28+D29+D30+D31+D32+D33+D34</f>
        <v>16.82</v>
      </c>
    </row>
    <row r="25" spans="1:5" ht="12.75">
      <c r="A25" s="131"/>
      <c r="B25" s="132"/>
      <c r="C25" s="120" t="s">
        <v>83</v>
      </c>
      <c r="D25" s="121">
        <v>3.76</v>
      </c>
      <c r="E25" s="135"/>
    </row>
    <row r="26" spans="1:5" ht="12.75">
      <c r="A26" s="131"/>
      <c r="B26" s="132"/>
      <c r="C26" s="120" t="s">
        <v>84</v>
      </c>
      <c r="D26" s="121">
        <v>1.62</v>
      </c>
      <c r="E26" s="135"/>
    </row>
    <row r="27" spans="1:5" ht="12.75">
      <c r="A27" s="131"/>
      <c r="B27" s="132"/>
      <c r="C27" s="120" t="s">
        <v>85</v>
      </c>
      <c r="D27" s="121">
        <v>0.98</v>
      </c>
      <c r="E27" s="135"/>
    </row>
    <row r="28" spans="1:5" ht="12.75">
      <c r="A28" s="131"/>
      <c r="B28" s="132"/>
      <c r="C28" s="120" t="s">
        <v>86</v>
      </c>
      <c r="D28" s="121">
        <v>0.99</v>
      </c>
      <c r="E28" s="135"/>
    </row>
    <row r="29" spans="1:5" ht="12.75">
      <c r="A29" s="131"/>
      <c r="B29" s="132"/>
      <c r="C29" s="120" t="s">
        <v>87</v>
      </c>
      <c r="D29" s="121">
        <v>0.91</v>
      </c>
      <c r="E29" s="135"/>
    </row>
    <row r="30" spans="1:5" ht="12.75">
      <c r="A30" s="131"/>
      <c r="B30" s="132"/>
      <c r="C30" s="120" t="s">
        <v>48</v>
      </c>
      <c r="D30" s="121">
        <v>1.4</v>
      </c>
      <c r="E30" s="135"/>
    </row>
    <row r="31" spans="1:5" ht="12.75">
      <c r="A31" s="131"/>
      <c r="B31" s="132"/>
      <c r="C31" s="120" t="s">
        <v>88</v>
      </c>
      <c r="D31" s="121">
        <v>1.76</v>
      </c>
      <c r="E31" s="135"/>
    </row>
    <row r="32" spans="1:5" ht="12.75">
      <c r="A32" s="131"/>
      <c r="B32" s="132"/>
      <c r="C32" s="120" t="s">
        <v>89</v>
      </c>
      <c r="D32" s="121">
        <v>2.12</v>
      </c>
      <c r="E32" s="135"/>
    </row>
    <row r="33" spans="1:5" ht="12.75">
      <c r="A33" s="131"/>
      <c r="B33" s="132"/>
      <c r="C33" s="120" t="s">
        <v>90</v>
      </c>
      <c r="D33" s="121">
        <v>0.18</v>
      </c>
      <c r="E33" s="135"/>
    </row>
    <row r="34" spans="1:5" ht="12.75">
      <c r="A34" s="131"/>
      <c r="B34" s="132"/>
      <c r="C34" s="136" t="s">
        <v>91</v>
      </c>
      <c r="D34" s="124">
        <v>1.81</v>
      </c>
      <c r="E34" s="135"/>
    </row>
    <row r="35" spans="3:5" ht="17.25" customHeight="1">
      <c r="C35" s="137" t="s">
        <v>18</v>
      </c>
      <c r="D35" s="138">
        <f>E13+E24</f>
        <v>22.48</v>
      </c>
      <c r="E35" s="139"/>
    </row>
    <row r="36" ht="14.25" customHeight="1"/>
    <row r="37" ht="14.25" customHeight="1">
      <c r="C37" s="140"/>
    </row>
    <row r="39" spans="1:5" ht="12.75">
      <c r="A39" s="141"/>
      <c r="B39" s="142" t="s">
        <v>53</v>
      </c>
      <c r="C39" s="143"/>
      <c r="D39" s="144" t="s">
        <v>54</v>
      </c>
      <c r="E39" s="144"/>
    </row>
    <row r="40" spans="1:5" ht="12.75">
      <c r="A40" s="141"/>
      <c r="B40" s="142"/>
      <c r="C40" s="143"/>
      <c r="D40" s="145"/>
      <c r="E40" s="146"/>
    </row>
    <row r="41" spans="1:5" ht="12.75">
      <c r="A41" s="141"/>
      <c r="B41" s="142" t="s">
        <v>55</v>
      </c>
      <c r="C41" s="143"/>
      <c r="D41" s="147" t="s">
        <v>56</v>
      </c>
      <c r="E41" s="147"/>
    </row>
    <row r="42" spans="2:5" ht="12.75">
      <c r="B42" s="148"/>
      <c r="C42" s="149"/>
      <c r="D42" s="148"/>
      <c r="E42" s="150"/>
    </row>
    <row r="43" spans="1:5" ht="12.75">
      <c r="A43" s="151"/>
      <c r="B43" s="151"/>
      <c r="C43" s="151"/>
      <c r="D43" s="151"/>
      <c r="E43" s="151"/>
    </row>
  </sheetData>
  <sheetProtection selectLockedCells="1" selectUnlockedCells="1"/>
  <mergeCells count="17">
    <mergeCell ref="D1:E1"/>
    <mergeCell ref="D2:E2"/>
    <mergeCell ref="D3:E3"/>
    <mergeCell ref="D4:E4"/>
    <mergeCell ref="A7:E7"/>
    <mergeCell ref="A8:E8"/>
    <mergeCell ref="A9:E9"/>
    <mergeCell ref="A10:E10"/>
    <mergeCell ref="A13:A22"/>
    <mergeCell ref="B13:B22"/>
    <mergeCell ref="E13:E22"/>
    <mergeCell ref="A24:A34"/>
    <mergeCell ref="B24:B34"/>
    <mergeCell ref="E24:E34"/>
    <mergeCell ref="D39:E39"/>
    <mergeCell ref="D41:E41"/>
    <mergeCell ref="A43:E43"/>
  </mergeCells>
  <printOptions/>
  <pageMargins left="0.5902777777777778" right="0.11805555555555555" top="0.3541666666666667" bottom="0.354166666666666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